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270" yWindow="525" windowWidth="19815" windowHeight="7365"/>
  </bookViews>
  <sheets>
    <sheet name="JORD2" sheetId="2" r:id="rId1"/>
  </sheets>
  <calcPr calcId="145621"/>
</workbook>
</file>

<file path=xl/calcChain.xml><?xml version="1.0" encoding="utf-8"?>
<calcChain xmlns="http://schemas.openxmlformats.org/spreadsheetml/2006/main">
  <c r="D47" i="2" l="1"/>
  <c r="D48" i="2"/>
  <c r="D46" i="2"/>
  <c r="F41" i="2"/>
  <c r="D42" i="2"/>
  <c r="D43" i="2"/>
  <c r="D41" i="2"/>
  <c r="F53" i="2"/>
  <c r="F52" i="2"/>
  <c r="C49" i="2"/>
  <c r="F48" i="2"/>
  <c r="F47" i="2"/>
  <c r="F46" i="2"/>
  <c r="C44" i="2"/>
  <c r="F43" i="2"/>
  <c r="F42" i="2"/>
  <c r="C31" i="2"/>
  <c r="D31" i="2"/>
  <c r="D26" i="2"/>
  <c r="C26" i="2"/>
  <c r="D13" i="2"/>
  <c r="C13" i="2"/>
  <c r="D8" i="2"/>
  <c r="C8" i="2"/>
  <c r="G24" i="2"/>
  <c r="G25" i="2"/>
  <c r="G28" i="2"/>
  <c r="G29" i="2"/>
  <c r="G30" i="2"/>
  <c r="G34" i="2"/>
  <c r="G35" i="2"/>
  <c r="G23" i="2"/>
  <c r="F17" i="2"/>
  <c r="F16" i="2"/>
  <c r="F12" i="2"/>
  <c r="F11" i="2"/>
  <c r="F10" i="2"/>
  <c r="F7" i="2"/>
  <c r="F6" i="2"/>
  <c r="F5" i="2"/>
  <c r="F35" i="2"/>
  <c r="H35" i="2" s="1"/>
  <c r="F24" i="2"/>
  <c r="G42" i="2" s="1"/>
  <c r="F25" i="2"/>
  <c r="G43" i="2" s="1"/>
  <c r="F28" i="2"/>
  <c r="F30" i="2"/>
  <c r="H30" i="2" s="1"/>
  <c r="F29" i="2"/>
  <c r="G47" i="2" s="1"/>
  <c r="F34" i="2"/>
  <c r="G52" i="2" s="1"/>
  <c r="F23" i="2"/>
  <c r="H23" i="2" s="1"/>
  <c r="G26" i="2" l="1"/>
  <c r="G41" i="2"/>
  <c r="G48" i="2"/>
  <c r="H25" i="2"/>
  <c r="H34" i="2"/>
  <c r="E54" i="2"/>
  <c r="F49" i="2"/>
  <c r="G44" i="2"/>
  <c r="F44" i="2"/>
  <c r="G53" i="2"/>
  <c r="E44" i="2"/>
  <c r="F13" i="2"/>
  <c r="H29" i="2"/>
  <c r="F26" i="2"/>
  <c r="F8" i="2"/>
  <c r="G31" i="2"/>
  <c r="H28" i="2"/>
  <c r="H24" i="2"/>
  <c r="H26" i="2" s="1"/>
  <c r="F31" i="2"/>
  <c r="F32" i="2" s="1"/>
  <c r="F18" i="2"/>
  <c r="F36" i="2"/>
  <c r="F37" i="2" s="1"/>
  <c r="G54" i="2" l="1"/>
  <c r="F14" i="2"/>
  <c r="H32" i="2" s="1"/>
  <c r="H31" i="2"/>
  <c r="H36" i="2"/>
  <c r="F19" i="2" l="1"/>
  <c r="H37" i="2" s="1"/>
  <c r="E49" i="2"/>
  <c r="E50" i="2" s="1"/>
  <c r="G50" i="2" l="1"/>
  <c r="E55" i="2"/>
  <c r="G55" i="2" s="1"/>
  <c r="G46" i="2"/>
  <c r="G49" i="2" s="1"/>
</calcChain>
</file>

<file path=xl/sharedStrings.xml><?xml version="1.0" encoding="utf-8"?>
<sst xmlns="http://schemas.openxmlformats.org/spreadsheetml/2006/main" count="68" uniqueCount="30">
  <si>
    <t>Antal bedrifter i alt</t>
  </si>
  <si>
    <t>Konventionelt landbrug</t>
  </si>
  <si>
    <t>Økologisk landbrug</t>
  </si>
  <si>
    <t>Heltidsbedrifter 2014</t>
  </si>
  <si>
    <t>Deltidsbedrifter 2014</t>
  </si>
  <si>
    <t>Kilde: DST Tabel, JORD2 og JORD3</t>
  </si>
  <si>
    <t>Økologisk</t>
  </si>
  <si>
    <t>Konventionel</t>
  </si>
  <si>
    <t>Planteproduktion</t>
  </si>
  <si>
    <t>Svin</t>
  </si>
  <si>
    <t>Malkekvæg</t>
  </si>
  <si>
    <t>Totalt dyrket areal</t>
  </si>
  <si>
    <t>Totalt dyrket areal for heltidbedrifter</t>
  </si>
  <si>
    <t>Totalt dyrket areal for deltidsbedrifter</t>
  </si>
  <si>
    <t>Heltidsbedrifter 2013</t>
  </si>
  <si>
    <t>Deltidsbedrifter 2013</t>
  </si>
  <si>
    <t>Total konventionelt landbrug</t>
  </si>
  <si>
    <t>Total økologisk landbrug</t>
  </si>
  <si>
    <t>Stikprøve, antal bedrifter</t>
  </si>
  <si>
    <t>Jordbrugsareal, HA, primo</t>
  </si>
  <si>
    <t>Jordbrugsareal, total, pr. bedriftstype</t>
  </si>
  <si>
    <t>Ændring i jordbrugsareal total, pr bedriftstype fra 2013 til 2014</t>
  </si>
  <si>
    <t>Heltidsbedrifter 2015</t>
  </si>
  <si>
    <t>Estimeret antal bedrifter i alt</t>
  </si>
  <si>
    <t>Estimeret jordbrugsareal, total, pr. bedriftstype</t>
  </si>
  <si>
    <t>Estimeret jordbrugsareal, HA, primo</t>
  </si>
  <si>
    <t>Ændring i antal bedrifter fra 2013 til 2014</t>
  </si>
  <si>
    <t>Ændring i antalbedrifter fra 2014 til 2015</t>
  </si>
  <si>
    <t>Ændring i jordbrugsareal total, pr bedriftstype fra 2014 til 2015</t>
  </si>
  <si>
    <t>Del af mappe 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</si>
</sst>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7" x14ac:knownFonts="1">
    <font>
      <sz val="11"/>
      <color rgb="FF000000"/>
      <name val="Calibri"/>
      <family val="2"/>
    </font>
    <font>
      <b/>
      <sz val="13"/>
      <color rgb="FF000000"/>
      <name val="Calibri"/>
      <family val="2"/>
    </font>
    <font>
      <i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i/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 applyNumberFormat="0" applyBorder="0" applyAlignment="0"/>
    <xf numFmtId="43" fontId="3" fillId="0" borderId="0" applyFont="0" applyFill="0" applyBorder="0" applyAlignment="0" applyProtection="0"/>
  </cellStyleXfs>
  <cellXfs count="58">
    <xf numFmtId="0" fontId="0" fillId="0" borderId="0" xfId="0" applyFill="1" applyProtection="1"/>
    <xf numFmtId="0" fontId="1" fillId="0" borderId="0" xfId="0" applyFont="1" applyFill="1" applyProtection="1"/>
    <xf numFmtId="0" fontId="0" fillId="0" borderId="0" xfId="0" applyFill="1" applyAlignment="1" applyProtection="1">
      <alignment horizontal="left"/>
    </xf>
    <xf numFmtId="14" fontId="2" fillId="0" borderId="0" xfId="0" applyNumberFormat="1" applyFont="1" applyFill="1" applyProtection="1"/>
    <xf numFmtId="0" fontId="0" fillId="0" borderId="0" xfId="0" applyFill="1" applyAlignment="1" applyProtection="1">
      <alignment wrapText="1"/>
    </xf>
    <xf numFmtId="0" fontId="0" fillId="0" borderId="0" xfId="0" applyFill="1" applyAlignment="1" applyProtection="1">
      <alignment horizontal="right"/>
    </xf>
    <xf numFmtId="0" fontId="4" fillId="2" borderId="16" xfId="0" applyFont="1" applyFill="1" applyBorder="1" applyProtection="1"/>
    <xf numFmtId="0" fontId="5" fillId="2" borderId="17" xfId="0" applyFont="1" applyFill="1" applyBorder="1" applyAlignment="1" applyProtection="1">
      <alignment horizontal="left" wrapText="1"/>
    </xf>
    <xf numFmtId="0" fontId="5" fillId="2" borderId="18" xfId="0" applyFont="1" applyFill="1" applyBorder="1" applyAlignment="1" applyProtection="1">
      <alignment horizontal="left" wrapText="1"/>
    </xf>
    <xf numFmtId="0" fontId="5" fillId="2" borderId="5" xfId="0" applyFont="1" applyFill="1" applyBorder="1" applyAlignment="1" applyProtection="1">
      <alignment horizontal="left" wrapText="1"/>
    </xf>
    <xf numFmtId="0" fontId="5" fillId="2" borderId="7" xfId="0" applyFont="1" applyFill="1" applyBorder="1" applyAlignment="1" applyProtection="1">
      <alignment horizontal="left" wrapText="1"/>
    </xf>
    <xf numFmtId="0" fontId="4" fillId="2" borderId="15" xfId="0" applyFont="1" applyFill="1" applyBorder="1" applyProtection="1"/>
    <xf numFmtId="0" fontId="5" fillId="3" borderId="3" xfId="0" applyFont="1" applyFill="1" applyBorder="1" applyAlignment="1" applyProtection="1">
      <alignment horizontal="left" wrapText="1"/>
    </xf>
    <xf numFmtId="0" fontId="5" fillId="0" borderId="4" xfId="0" applyFont="1" applyFill="1" applyBorder="1" applyProtection="1"/>
    <xf numFmtId="0" fontId="5" fillId="0" borderId="10" xfId="0" applyFont="1" applyFill="1" applyBorder="1" applyProtection="1"/>
    <xf numFmtId="0" fontId="5" fillId="0" borderId="11" xfId="0" applyFont="1" applyFill="1" applyBorder="1" applyProtection="1"/>
    <xf numFmtId="0" fontId="5" fillId="2" borderId="5" xfId="0" applyFont="1" applyFill="1" applyBorder="1" applyAlignment="1" applyProtection="1">
      <alignment horizontal="left"/>
    </xf>
    <xf numFmtId="3" fontId="5" fillId="0" borderId="6" xfId="0" applyNumberFormat="1" applyFont="1" applyFill="1" applyBorder="1" applyAlignment="1" applyProtection="1">
      <alignment horizontal="center" vertical="center"/>
    </xf>
    <xf numFmtId="164" fontId="5" fillId="0" borderId="7" xfId="1" applyNumberFormat="1" applyFont="1" applyFill="1" applyBorder="1" applyAlignment="1" applyProtection="1">
      <alignment horizontal="center" vertical="center"/>
    </xf>
    <xf numFmtId="3" fontId="5" fillId="0" borderId="5" xfId="0" applyNumberFormat="1" applyFont="1" applyFill="1" applyBorder="1" applyAlignment="1" applyProtection="1">
      <alignment horizontal="center" vertical="center"/>
    </xf>
    <xf numFmtId="164" fontId="5" fillId="0" borderId="7" xfId="1" applyNumberFormat="1" applyFont="1" applyFill="1" applyBorder="1" applyAlignment="1" applyProtection="1">
      <alignment vertical="center"/>
    </xf>
    <xf numFmtId="0" fontId="5" fillId="2" borderId="8" xfId="0" applyFont="1" applyFill="1" applyBorder="1" applyAlignment="1" applyProtection="1">
      <alignment horizontal="left"/>
    </xf>
    <xf numFmtId="3" fontId="5" fillId="0" borderId="1" xfId="0" applyNumberFormat="1" applyFont="1" applyFill="1" applyBorder="1" applyAlignment="1" applyProtection="1">
      <alignment horizontal="center" vertical="center"/>
    </xf>
    <xf numFmtId="164" fontId="5" fillId="0" borderId="9" xfId="1" applyNumberFormat="1" applyFont="1" applyFill="1" applyBorder="1" applyAlignment="1" applyProtection="1">
      <alignment horizontal="center" vertical="center"/>
    </xf>
    <xf numFmtId="3" fontId="5" fillId="0" borderId="8" xfId="0" applyNumberFormat="1" applyFont="1" applyFill="1" applyBorder="1" applyAlignment="1" applyProtection="1">
      <alignment horizontal="center" vertical="center"/>
    </xf>
    <xf numFmtId="164" fontId="5" fillId="0" borderId="9" xfId="1" applyNumberFormat="1" applyFont="1" applyFill="1" applyBorder="1" applyAlignment="1" applyProtection="1">
      <alignment vertical="center"/>
    </xf>
    <xf numFmtId="0" fontId="5" fillId="2" borderId="12" xfId="0" applyFont="1" applyFill="1" applyBorder="1" applyAlignment="1" applyProtection="1">
      <alignment horizontal="left"/>
    </xf>
    <xf numFmtId="3" fontId="5" fillId="0" borderId="13" xfId="0" applyNumberFormat="1" applyFont="1" applyFill="1" applyBorder="1" applyAlignment="1" applyProtection="1">
      <alignment horizontal="center" vertical="center"/>
    </xf>
    <xf numFmtId="164" fontId="5" fillId="0" borderId="14" xfId="1" applyNumberFormat="1" applyFont="1" applyFill="1" applyBorder="1" applyAlignment="1" applyProtection="1">
      <alignment horizontal="center" vertical="center"/>
    </xf>
    <xf numFmtId="3" fontId="5" fillId="0" borderId="12" xfId="0" applyNumberFormat="1" applyFont="1" applyFill="1" applyBorder="1" applyAlignment="1" applyProtection="1">
      <alignment horizontal="center" vertical="center"/>
    </xf>
    <xf numFmtId="164" fontId="5" fillId="0" borderId="14" xfId="1" applyNumberFormat="1" applyFont="1" applyFill="1" applyBorder="1" applyAlignment="1" applyProtection="1">
      <alignment vertical="center"/>
    </xf>
    <xf numFmtId="0" fontId="5" fillId="2" borderId="15" xfId="0" applyFont="1" applyFill="1" applyBorder="1" applyAlignment="1" applyProtection="1">
      <alignment horizontal="left"/>
    </xf>
    <xf numFmtId="3" fontId="6" fillId="0" borderId="3" xfId="0" applyNumberFormat="1" applyFont="1" applyFill="1" applyBorder="1" applyAlignment="1" applyProtection="1">
      <alignment horizontal="center" vertical="center"/>
    </xf>
    <xf numFmtId="3" fontId="6" fillId="0" borderId="19" xfId="0" applyNumberFormat="1" applyFont="1" applyFill="1" applyBorder="1" applyAlignment="1" applyProtection="1">
      <alignment horizontal="right" vertical="center"/>
    </xf>
    <xf numFmtId="3" fontId="6" fillId="0" borderId="15" xfId="0" applyNumberFormat="1" applyFont="1" applyFill="1" applyBorder="1" applyAlignment="1" applyProtection="1">
      <alignment horizontal="center" vertical="center"/>
    </xf>
    <xf numFmtId="3" fontId="6" fillId="0" borderId="4" xfId="0" applyNumberFormat="1" applyFont="1" applyFill="1" applyBorder="1" applyAlignment="1" applyProtection="1">
      <alignment vertical="center"/>
    </xf>
    <xf numFmtId="0" fontId="4" fillId="2" borderId="16" xfId="0" applyFont="1" applyFill="1" applyBorder="1" applyAlignment="1" applyProtection="1">
      <alignment horizontal="left"/>
    </xf>
    <xf numFmtId="3" fontId="5" fillId="0" borderId="17" xfId="0" applyNumberFormat="1" applyFont="1" applyFill="1" applyBorder="1" applyProtection="1"/>
    <xf numFmtId="164" fontId="5" fillId="0" borderId="18" xfId="1" applyNumberFormat="1" applyFont="1" applyFill="1" applyBorder="1" applyProtection="1"/>
    <xf numFmtId="3" fontId="5" fillId="0" borderId="16" xfId="0" applyNumberFormat="1" applyFont="1" applyFill="1" applyBorder="1" applyProtection="1"/>
    <xf numFmtId="164" fontId="5" fillId="0" borderId="18" xfId="1" applyNumberFormat="1" applyFont="1" applyFill="1" applyBorder="1" applyAlignment="1" applyProtection="1">
      <alignment vertical="center"/>
    </xf>
    <xf numFmtId="3" fontId="5" fillId="0" borderId="3" xfId="0" applyNumberFormat="1" applyFont="1" applyFill="1" applyBorder="1" applyAlignment="1" applyProtection="1">
      <alignment horizontal="center" vertical="center"/>
    </xf>
    <xf numFmtId="164" fontId="6" fillId="0" borderId="4" xfId="1" applyNumberFormat="1" applyFont="1" applyFill="1" applyBorder="1" applyAlignment="1" applyProtection="1">
      <alignment horizontal="center" vertical="center"/>
    </xf>
    <xf numFmtId="3" fontId="5" fillId="0" borderId="15" xfId="0" applyNumberFormat="1" applyFont="1" applyFill="1" applyBorder="1" applyAlignment="1" applyProtection="1">
      <alignment horizontal="center" vertical="center"/>
    </xf>
    <xf numFmtId="164" fontId="6" fillId="0" borderId="4" xfId="1" applyNumberFormat="1" applyFont="1" applyFill="1" applyBorder="1" applyAlignment="1" applyProtection="1">
      <alignment vertical="center"/>
    </xf>
    <xf numFmtId="3" fontId="5" fillId="3" borderId="17" xfId="0" applyNumberFormat="1" applyFont="1" applyFill="1" applyBorder="1" applyProtection="1"/>
    <xf numFmtId="164" fontId="5" fillId="3" borderId="18" xfId="1" applyNumberFormat="1" applyFont="1" applyFill="1" applyBorder="1" applyAlignment="1" applyProtection="1">
      <alignment horizontal="center" vertical="center"/>
    </xf>
    <xf numFmtId="3" fontId="5" fillId="3" borderId="16" xfId="0" applyNumberFormat="1" applyFont="1" applyFill="1" applyBorder="1" applyProtection="1"/>
    <xf numFmtId="164" fontId="5" fillId="3" borderId="18" xfId="1" applyNumberFormat="1" applyFont="1" applyFill="1" applyBorder="1" applyAlignment="1" applyProtection="1">
      <alignment vertical="center"/>
    </xf>
    <xf numFmtId="3" fontId="5" fillId="0" borderId="10" xfId="0" applyNumberFormat="1" applyFont="1" applyFill="1" applyBorder="1" applyAlignment="1" applyProtection="1">
      <alignment horizontal="center" vertical="center"/>
    </xf>
    <xf numFmtId="164" fontId="5" fillId="0" borderId="11" xfId="1" applyNumberFormat="1" applyFont="1" applyFill="1" applyBorder="1" applyAlignment="1" applyProtection="1">
      <alignment vertical="center"/>
    </xf>
    <xf numFmtId="3" fontId="5" fillId="0" borderId="3" xfId="0" applyNumberFormat="1" applyFont="1" applyFill="1" applyBorder="1" applyProtection="1"/>
    <xf numFmtId="164" fontId="4" fillId="0" borderId="4" xfId="0" applyNumberFormat="1" applyFont="1" applyFill="1" applyBorder="1" applyProtection="1"/>
    <xf numFmtId="164" fontId="4" fillId="0" borderId="4" xfId="0" applyNumberFormat="1" applyFont="1" applyFill="1" applyBorder="1" applyAlignment="1" applyProtection="1">
      <alignment vertical="center"/>
    </xf>
    <xf numFmtId="3" fontId="5" fillId="3" borderId="3" xfId="0" applyNumberFormat="1" applyFont="1" applyFill="1" applyBorder="1" applyAlignment="1" applyProtection="1">
      <alignment horizontal="left" wrapText="1"/>
    </xf>
    <xf numFmtId="3" fontId="6" fillId="0" borderId="4" xfId="0" applyNumberFormat="1" applyFont="1" applyFill="1" applyBorder="1" applyAlignment="1" applyProtection="1">
      <alignment horizontal="right" vertical="center"/>
    </xf>
    <xf numFmtId="3" fontId="5" fillId="0" borderId="2" xfId="0" applyNumberFormat="1" applyFont="1" applyFill="1" applyBorder="1" applyAlignment="1" applyProtection="1">
      <alignment horizontal="center" vertical="center"/>
    </xf>
    <xf numFmtId="3" fontId="5" fillId="0" borderId="17" xfId="0" applyNumberFormat="1" applyFont="1" applyFill="1" applyBorder="1" applyAlignment="1" applyProtection="1">
      <alignment horizontal="center" vertical="center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abSelected="1" zoomScale="85" zoomScaleNormal="85" workbookViewId="0">
      <selection activeCell="B1" sqref="B1"/>
    </sheetView>
  </sheetViews>
  <sheetFormatPr defaultRowHeight="15" x14ac:dyDescent="0.25"/>
  <cols>
    <col min="1" max="1" width="17.28515625" bestFit="1" customWidth="1"/>
    <col min="2" max="2" width="30.85546875" customWidth="1"/>
    <col min="3" max="3" width="8.85546875" customWidth="1"/>
    <col min="4" max="4" width="9.42578125" customWidth="1"/>
    <col min="5" max="5" width="10.85546875" bestFit="1" customWidth="1"/>
    <col min="6" max="6" width="13.28515625" customWidth="1"/>
    <col min="7" max="7" width="10.7109375" customWidth="1"/>
    <col min="8" max="8" width="11.85546875" customWidth="1"/>
    <col min="9" max="9" width="34.5703125" bestFit="1" customWidth="1"/>
  </cols>
  <sheetData>
    <row r="1" spans="1:12" ht="17.25" x14ac:dyDescent="0.3">
      <c r="A1" s="1"/>
      <c r="B1" t="s">
        <v>29</v>
      </c>
    </row>
    <row r="2" spans="1:12" ht="15.75" thickBot="1" x14ac:dyDescent="0.3">
      <c r="A2" s="3">
        <v>42479</v>
      </c>
    </row>
    <row r="3" spans="1:12" ht="39.75" thickBot="1" x14ac:dyDescent="0.3">
      <c r="A3" s="4" t="s">
        <v>5</v>
      </c>
      <c r="B3" s="6" t="s">
        <v>14</v>
      </c>
      <c r="C3" s="7" t="s">
        <v>0</v>
      </c>
      <c r="D3" s="7" t="s">
        <v>18</v>
      </c>
      <c r="E3" s="7" t="s">
        <v>19</v>
      </c>
      <c r="F3" s="8" t="s">
        <v>20</v>
      </c>
    </row>
    <row r="4" spans="1:12" ht="15.75" thickBot="1" x14ac:dyDescent="0.3">
      <c r="A4" s="4"/>
      <c r="B4" s="11" t="s">
        <v>7</v>
      </c>
      <c r="C4" s="54"/>
      <c r="D4" s="54"/>
      <c r="E4" s="54"/>
      <c r="F4" s="13"/>
    </row>
    <row r="5" spans="1:12" x14ac:dyDescent="0.25">
      <c r="A5" s="2"/>
      <c r="B5" s="16" t="s">
        <v>10</v>
      </c>
      <c r="C5" s="17">
        <v>3108</v>
      </c>
      <c r="D5" s="17">
        <v>342</v>
      </c>
      <c r="E5" s="17">
        <v>143.4</v>
      </c>
      <c r="F5" s="18">
        <f>+E5*C5</f>
        <v>445687.2</v>
      </c>
    </row>
    <row r="6" spans="1:12" x14ac:dyDescent="0.25">
      <c r="A6" s="2"/>
      <c r="B6" s="21" t="s">
        <v>8</v>
      </c>
      <c r="C6" s="22">
        <v>2642</v>
      </c>
      <c r="D6" s="22">
        <v>281</v>
      </c>
      <c r="E6" s="22">
        <v>227.2</v>
      </c>
      <c r="F6" s="23">
        <f t="shared" ref="F6:F7" si="0">+E6*C6</f>
        <v>600262.40000000002</v>
      </c>
      <c r="K6" s="2"/>
      <c r="L6" s="2"/>
    </row>
    <row r="7" spans="1:12" ht="15.75" thickBot="1" x14ac:dyDescent="0.3">
      <c r="B7" s="26" t="s">
        <v>9</v>
      </c>
      <c r="C7" s="27">
        <v>2716</v>
      </c>
      <c r="D7" s="27">
        <v>459</v>
      </c>
      <c r="E7" s="27">
        <v>167.3</v>
      </c>
      <c r="F7" s="28">
        <f t="shared" si="0"/>
        <v>454386.80000000005</v>
      </c>
      <c r="K7" s="5"/>
      <c r="L7" s="5"/>
    </row>
    <row r="8" spans="1:12" ht="15.75" thickBot="1" x14ac:dyDescent="0.3">
      <c r="B8" s="31" t="s">
        <v>16</v>
      </c>
      <c r="C8" s="32">
        <f>SUM(C5:C7)</f>
        <v>8466</v>
      </c>
      <c r="D8" s="32">
        <f t="shared" ref="D8:F8" si="1">SUM(D5:D7)</f>
        <v>1082</v>
      </c>
      <c r="E8" s="32"/>
      <c r="F8" s="55">
        <f t="shared" si="1"/>
        <v>1500336.4000000001</v>
      </c>
      <c r="K8" s="5"/>
      <c r="L8" s="5"/>
    </row>
    <row r="9" spans="1:12" ht="15.75" thickBot="1" x14ac:dyDescent="0.3">
      <c r="B9" s="36" t="s">
        <v>6</v>
      </c>
      <c r="C9" s="41"/>
      <c r="D9" s="41"/>
      <c r="E9" s="41"/>
      <c r="F9" s="38"/>
      <c r="K9" s="5"/>
      <c r="L9" s="5"/>
    </row>
    <row r="10" spans="1:12" x14ac:dyDescent="0.25">
      <c r="B10" s="16" t="s">
        <v>10</v>
      </c>
      <c r="C10" s="56">
        <v>372</v>
      </c>
      <c r="D10" s="56">
        <v>73</v>
      </c>
      <c r="E10" s="56">
        <v>208</v>
      </c>
      <c r="F10" s="18">
        <f t="shared" ref="F10" si="2">+E10*C10</f>
        <v>77376</v>
      </c>
      <c r="K10" s="5"/>
      <c r="L10" s="5"/>
    </row>
    <row r="11" spans="1:12" x14ac:dyDescent="0.25">
      <c r="B11" s="26" t="s">
        <v>8</v>
      </c>
      <c r="C11" s="22">
        <v>87</v>
      </c>
      <c r="D11" s="22">
        <v>23</v>
      </c>
      <c r="E11" s="22">
        <v>223.1</v>
      </c>
      <c r="F11" s="28">
        <f>+E11*C11</f>
        <v>19409.7</v>
      </c>
      <c r="K11" s="5"/>
      <c r="L11" s="5"/>
    </row>
    <row r="12" spans="1:12" ht="15.75" thickBot="1" x14ac:dyDescent="0.3">
      <c r="B12" s="26" t="s">
        <v>9</v>
      </c>
      <c r="C12" s="27">
        <v>29</v>
      </c>
      <c r="D12" s="27">
        <v>15</v>
      </c>
      <c r="E12" s="27">
        <v>182.7</v>
      </c>
      <c r="F12" s="28">
        <f>+E12*C12</f>
        <v>5298.2999999999993</v>
      </c>
      <c r="K12" s="5"/>
      <c r="L12" s="5"/>
    </row>
    <row r="13" spans="1:12" ht="15.75" thickBot="1" x14ac:dyDescent="0.3">
      <c r="B13" s="31" t="s">
        <v>17</v>
      </c>
      <c r="C13" s="32">
        <f>SUM(C10:C12)</f>
        <v>488</v>
      </c>
      <c r="D13" s="32">
        <f t="shared" ref="D13" si="3">SUM(D10:D12)</f>
        <v>111</v>
      </c>
      <c r="E13" s="32"/>
      <c r="F13" s="55">
        <f>SUM(F10:F12)</f>
        <v>102084</v>
      </c>
      <c r="K13" s="5"/>
      <c r="L13" s="5"/>
    </row>
    <row r="14" spans="1:12" ht="15.75" thickBot="1" x14ac:dyDescent="0.3">
      <c r="B14" s="31" t="s">
        <v>12</v>
      </c>
      <c r="C14" s="41"/>
      <c r="D14" s="41"/>
      <c r="E14" s="41"/>
      <c r="F14" s="42">
        <f>SUM(F13,F8)</f>
        <v>1602420.4000000001</v>
      </c>
      <c r="K14" s="5"/>
      <c r="L14" s="5"/>
    </row>
    <row r="15" spans="1:12" ht="18" thickBot="1" x14ac:dyDescent="0.35">
      <c r="A15" s="1"/>
      <c r="B15" s="36" t="s">
        <v>15</v>
      </c>
      <c r="C15" s="45"/>
      <c r="D15" s="45"/>
      <c r="E15" s="45"/>
      <c r="F15" s="46"/>
    </row>
    <row r="16" spans="1:12" x14ac:dyDescent="0.25">
      <c r="B16" s="16" t="s">
        <v>1</v>
      </c>
      <c r="C16" s="17">
        <v>18262</v>
      </c>
      <c r="D16" s="17">
        <v>237</v>
      </c>
      <c r="E16" s="17">
        <v>35.4</v>
      </c>
      <c r="F16" s="18">
        <f t="shared" ref="F16:F17" si="4">+E16*C16</f>
        <v>646474.79999999993</v>
      </c>
    </row>
    <row r="17" spans="2:8" ht="15.75" thickBot="1" x14ac:dyDescent="0.3">
      <c r="B17" s="26" t="s">
        <v>2</v>
      </c>
      <c r="C17" s="22">
        <v>885</v>
      </c>
      <c r="D17" s="22">
        <v>60</v>
      </c>
      <c r="E17" s="22">
        <v>37.6</v>
      </c>
      <c r="F17" s="28">
        <f t="shared" si="4"/>
        <v>33276</v>
      </c>
    </row>
    <row r="18" spans="2:8" ht="15.75" thickBot="1" x14ac:dyDescent="0.3">
      <c r="B18" s="31" t="s">
        <v>13</v>
      </c>
      <c r="C18" s="41"/>
      <c r="D18" s="41"/>
      <c r="E18" s="41"/>
      <c r="F18" s="42">
        <f>SUM(F16:F17)</f>
        <v>679750.79999999993</v>
      </c>
    </row>
    <row r="19" spans="2:8" ht="15.75" thickBot="1" x14ac:dyDescent="0.3">
      <c r="B19" s="31" t="s">
        <v>11</v>
      </c>
      <c r="C19" s="51"/>
      <c r="D19" s="51"/>
      <c r="E19" s="51"/>
      <c r="F19" s="52">
        <f>SUM(F18,F14)</f>
        <v>2282171.2000000002</v>
      </c>
    </row>
    <row r="20" spans="2:8" ht="15.75" thickBot="1" x14ac:dyDescent="0.3"/>
    <row r="21" spans="2:8" ht="78" thickBot="1" x14ac:dyDescent="0.3">
      <c r="B21" s="6" t="s">
        <v>3</v>
      </c>
      <c r="C21" s="7" t="s">
        <v>0</v>
      </c>
      <c r="D21" s="7" t="s">
        <v>18</v>
      </c>
      <c r="E21" s="7" t="s">
        <v>19</v>
      </c>
      <c r="F21" s="8" t="s">
        <v>20</v>
      </c>
      <c r="G21" s="9" t="s">
        <v>26</v>
      </c>
      <c r="H21" s="10" t="s">
        <v>21</v>
      </c>
    </row>
    <row r="22" spans="2:8" ht="15.75" thickBot="1" x14ac:dyDescent="0.3">
      <c r="B22" s="11" t="s">
        <v>7</v>
      </c>
      <c r="C22" s="12"/>
      <c r="D22" s="12"/>
      <c r="E22" s="12"/>
      <c r="F22" s="13"/>
      <c r="G22" s="14"/>
      <c r="H22" s="15"/>
    </row>
    <row r="23" spans="2:8" x14ac:dyDescent="0.25">
      <c r="B23" s="16" t="s">
        <v>10</v>
      </c>
      <c r="C23" s="17">
        <v>2987</v>
      </c>
      <c r="D23" s="17">
        <v>354</v>
      </c>
      <c r="E23" s="17">
        <v>148.5</v>
      </c>
      <c r="F23" s="18">
        <f>+E23*C23</f>
        <v>443569.5</v>
      </c>
      <c r="G23" s="19">
        <f>+C23-C5</f>
        <v>-121</v>
      </c>
      <c r="H23" s="20">
        <f>+F23-F5</f>
        <v>-2117.7000000000116</v>
      </c>
    </row>
    <row r="24" spans="2:8" x14ac:dyDescent="0.25">
      <c r="B24" s="21" t="s">
        <v>8</v>
      </c>
      <c r="C24" s="22">
        <v>2688</v>
      </c>
      <c r="D24" s="22">
        <v>313</v>
      </c>
      <c r="E24" s="22">
        <v>241.3</v>
      </c>
      <c r="F24" s="23">
        <f t="shared" ref="F24:F35" si="5">+E24*C24</f>
        <v>648614.40000000002</v>
      </c>
      <c r="G24" s="24">
        <f>+C24-C6</f>
        <v>46</v>
      </c>
      <c r="H24" s="25">
        <f>+F24-F6</f>
        <v>48352</v>
      </c>
    </row>
    <row r="25" spans="2:8" ht="15.75" thickBot="1" x14ac:dyDescent="0.3">
      <c r="B25" s="26" t="s">
        <v>9</v>
      </c>
      <c r="C25" s="27">
        <v>2669</v>
      </c>
      <c r="D25" s="27">
        <v>468</v>
      </c>
      <c r="E25" s="27">
        <v>168.3</v>
      </c>
      <c r="F25" s="28">
        <f t="shared" si="5"/>
        <v>449192.7</v>
      </c>
      <c r="G25" s="29">
        <f>+C25-C7</f>
        <v>-47</v>
      </c>
      <c r="H25" s="30">
        <f>+F25-F7</f>
        <v>-5194.1000000000349</v>
      </c>
    </row>
    <row r="26" spans="2:8" ht="15.75" thickBot="1" x14ac:dyDescent="0.3">
      <c r="B26" s="31" t="s">
        <v>16</v>
      </c>
      <c r="C26" s="32">
        <f>SUM(C23:C25)</f>
        <v>8344</v>
      </c>
      <c r="D26" s="32">
        <f t="shared" ref="D26:H26" si="6">SUM(D23:D25)</f>
        <v>1135</v>
      </c>
      <c r="E26" s="32"/>
      <c r="F26" s="33">
        <f t="shared" si="6"/>
        <v>1541376.5999999999</v>
      </c>
      <c r="G26" s="34">
        <f t="shared" si="6"/>
        <v>-122</v>
      </c>
      <c r="H26" s="35">
        <f t="shared" si="6"/>
        <v>41040.199999999953</v>
      </c>
    </row>
    <row r="27" spans="2:8" ht="15.75" thickBot="1" x14ac:dyDescent="0.3">
      <c r="B27" s="36" t="s">
        <v>6</v>
      </c>
      <c r="C27" s="37"/>
      <c r="D27" s="37"/>
      <c r="E27" s="37"/>
      <c r="F27" s="38"/>
      <c r="G27" s="39"/>
      <c r="H27" s="40"/>
    </row>
    <row r="28" spans="2:8" x14ac:dyDescent="0.25">
      <c r="B28" s="16" t="s">
        <v>10</v>
      </c>
      <c r="C28" s="17">
        <v>347</v>
      </c>
      <c r="D28" s="17">
        <v>83</v>
      </c>
      <c r="E28" s="17">
        <v>207.5</v>
      </c>
      <c r="F28" s="18">
        <f t="shared" si="5"/>
        <v>72002.5</v>
      </c>
      <c r="G28" s="19">
        <f t="shared" ref="G28:G30" si="7">+C28-C10</f>
        <v>-25</v>
      </c>
      <c r="H28" s="20">
        <f>+F28-F10</f>
        <v>-5373.5</v>
      </c>
    </row>
    <row r="29" spans="2:8" x14ac:dyDescent="0.25">
      <c r="B29" s="26" t="s">
        <v>8</v>
      </c>
      <c r="C29" s="27">
        <v>94</v>
      </c>
      <c r="D29" s="27">
        <v>21</v>
      </c>
      <c r="E29" s="27">
        <v>193.5</v>
      </c>
      <c r="F29" s="28">
        <f>+E29*C29</f>
        <v>18189</v>
      </c>
      <c r="G29" s="29">
        <f t="shared" si="7"/>
        <v>7</v>
      </c>
      <c r="H29" s="30">
        <f>+F29-F11</f>
        <v>-1220.7000000000007</v>
      </c>
    </row>
    <row r="30" spans="2:8" ht="15.75" thickBot="1" x14ac:dyDescent="0.3">
      <c r="B30" s="26" t="s">
        <v>9</v>
      </c>
      <c r="C30" s="27">
        <v>29</v>
      </c>
      <c r="D30" s="27">
        <v>12</v>
      </c>
      <c r="E30" s="27">
        <v>189.6</v>
      </c>
      <c r="F30" s="28">
        <f>+E30*C30</f>
        <v>5498.4</v>
      </c>
      <c r="G30" s="29">
        <f t="shared" si="7"/>
        <v>0</v>
      </c>
      <c r="H30" s="30">
        <f>+F30-F12</f>
        <v>200.10000000000036</v>
      </c>
    </row>
    <row r="31" spans="2:8" ht="15.75" thickBot="1" x14ac:dyDescent="0.3">
      <c r="B31" s="31" t="s">
        <v>17</v>
      </c>
      <c r="C31" s="32">
        <f>SUM(C28:C30)</f>
        <v>470</v>
      </c>
      <c r="D31" s="32">
        <f t="shared" ref="D31:H31" si="8">SUM(D28:D30)</f>
        <v>116</v>
      </c>
      <c r="E31" s="32"/>
      <c r="F31" s="33">
        <f t="shared" si="8"/>
        <v>95689.9</v>
      </c>
      <c r="G31" s="34">
        <f t="shared" si="8"/>
        <v>-18</v>
      </c>
      <c r="H31" s="35">
        <f t="shared" si="8"/>
        <v>-6394.1</v>
      </c>
    </row>
    <row r="32" spans="2:8" ht="15.75" thickBot="1" x14ac:dyDescent="0.3">
      <c r="B32" s="31" t="s">
        <v>12</v>
      </c>
      <c r="C32" s="41"/>
      <c r="D32" s="41"/>
      <c r="E32" s="41"/>
      <c r="F32" s="42">
        <f>SUM(F31,F26)</f>
        <v>1637066.4999999998</v>
      </c>
      <c r="G32" s="43"/>
      <c r="H32" s="44">
        <f>+F32-F14</f>
        <v>34646.099999999627</v>
      </c>
    </row>
    <row r="33" spans="2:9" ht="15.75" thickBot="1" x14ac:dyDescent="0.3">
      <c r="B33" s="36" t="s">
        <v>4</v>
      </c>
      <c r="C33" s="45"/>
      <c r="D33" s="45"/>
      <c r="E33" s="45"/>
      <c r="F33" s="46"/>
      <c r="G33" s="47"/>
      <c r="H33" s="48"/>
      <c r="I33" s="2"/>
    </row>
    <row r="34" spans="2:9" x14ac:dyDescent="0.25">
      <c r="B34" s="16" t="s">
        <v>1</v>
      </c>
      <c r="C34" s="17">
        <v>17795</v>
      </c>
      <c r="D34" s="17">
        <v>258</v>
      </c>
      <c r="E34" s="17">
        <v>35.299999999999997</v>
      </c>
      <c r="F34" s="18">
        <f t="shared" si="5"/>
        <v>628163.5</v>
      </c>
      <c r="G34" s="19">
        <f t="shared" ref="G34:G35" si="9">+C34-C16</f>
        <v>-467</v>
      </c>
      <c r="H34" s="20">
        <f>+F34-F16</f>
        <v>-18311.29999999993</v>
      </c>
      <c r="I34" s="5"/>
    </row>
    <row r="35" spans="2:9" ht="15.75" thickBot="1" x14ac:dyDescent="0.3">
      <c r="B35" s="26" t="s">
        <v>2</v>
      </c>
      <c r="C35" s="27">
        <v>836</v>
      </c>
      <c r="D35" s="27">
        <v>41</v>
      </c>
      <c r="E35" s="27">
        <v>34.1</v>
      </c>
      <c r="F35" s="28">
        <f t="shared" si="5"/>
        <v>28507.600000000002</v>
      </c>
      <c r="G35" s="49">
        <f t="shared" si="9"/>
        <v>-49</v>
      </c>
      <c r="H35" s="50">
        <f>+F35-F17</f>
        <v>-4768.3999999999978</v>
      </c>
      <c r="I35" s="5"/>
    </row>
    <row r="36" spans="2:9" ht="15.75" thickBot="1" x14ac:dyDescent="0.3">
      <c r="B36" s="31" t="s">
        <v>13</v>
      </c>
      <c r="C36" s="41"/>
      <c r="D36" s="41"/>
      <c r="E36" s="41"/>
      <c r="F36" s="42">
        <f>SUM(F34:F35)</f>
        <v>656671.1</v>
      </c>
      <c r="G36" s="41"/>
      <c r="H36" s="44">
        <f>+F36-F18</f>
        <v>-23079.699999999953</v>
      </c>
      <c r="I36" s="5"/>
    </row>
    <row r="37" spans="2:9" ht="15.75" thickBot="1" x14ac:dyDescent="0.3">
      <c r="B37" s="31" t="s">
        <v>11</v>
      </c>
      <c r="C37" s="51"/>
      <c r="D37" s="51"/>
      <c r="E37" s="51"/>
      <c r="F37" s="52">
        <f>SUM(F36,F32)</f>
        <v>2293737.5999999996</v>
      </c>
      <c r="G37" s="51"/>
      <c r="H37" s="53">
        <f>+F37-F19</f>
        <v>11566.399999999441</v>
      </c>
    </row>
    <row r="38" spans="2:9" ht="15.75" thickBot="1" x14ac:dyDescent="0.3"/>
    <row r="39" spans="2:9" ht="78" thickBot="1" x14ac:dyDescent="0.3">
      <c r="B39" s="6" t="s">
        <v>22</v>
      </c>
      <c r="C39" s="7" t="s">
        <v>23</v>
      </c>
      <c r="D39" s="7" t="s">
        <v>25</v>
      </c>
      <c r="E39" s="8" t="s">
        <v>24</v>
      </c>
      <c r="F39" s="9" t="s">
        <v>27</v>
      </c>
      <c r="G39" s="10" t="s">
        <v>28</v>
      </c>
    </row>
    <row r="40" spans="2:9" ht="15.75" thickBot="1" x14ac:dyDescent="0.3">
      <c r="B40" s="11" t="s">
        <v>7</v>
      </c>
      <c r="C40" s="12"/>
      <c r="D40" s="12"/>
      <c r="E40" s="13"/>
      <c r="F40" s="14"/>
      <c r="G40" s="15"/>
    </row>
    <row r="41" spans="2:9" x14ac:dyDescent="0.25">
      <c r="B41" s="16" t="s">
        <v>10</v>
      </c>
      <c r="C41" s="17">
        <v>2850</v>
      </c>
      <c r="D41" s="57">
        <f>+E41/C41</f>
        <v>154.38596491228071</v>
      </c>
      <c r="E41" s="18">
        <v>440000</v>
      </c>
      <c r="F41" s="19">
        <f>+C41-C23</f>
        <v>-137</v>
      </c>
      <c r="G41" s="20">
        <f>+E41-F23</f>
        <v>-3569.5</v>
      </c>
    </row>
    <row r="42" spans="2:9" x14ac:dyDescent="0.25">
      <c r="B42" s="21" t="s">
        <v>8</v>
      </c>
      <c r="C42" s="22">
        <v>2750</v>
      </c>
      <c r="D42" s="22">
        <f>+E42/C42</f>
        <v>254.54545454545453</v>
      </c>
      <c r="E42" s="23">
        <v>700000</v>
      </c>
      <c r="F42" s="24">
        <f>+C42-C24</f>
        <v>62</v>
      </c>
      <c r="G42" s="25">
        <f>+E42-F24</f>
        <v>51385.599999999977</v>
      </c>
    </row>
    <row r="43" spans="2:9" ht="15.75" thickBot="1" x14ac:dyDescent="0.3">
      <c r="B43" s="26" t="s">
        <v>9</v>
      </c>
      <c r="C43" s="27">
        <v>2625</v>
      </c>
      <c r="D43" s="56">
        <f>+E43/C43</f>
        <v>167.61904761904762</v>
      </c>
      <c r="E43" s="28">
        <v>440000</v>
      </c>
      <c r="F43" s="29">
        <f>+C43-C25</f>
        <v>-44</v>
      </c>
      <c r="G43" s="30">
        <f>+E43-F25</f>
        <v>-9192.7000000000116</v>
      </c>
    </row>
    <row r="44" spans="2:9" ht="15.75" thickBot="1" x14ac:dyDescent="0.3">
      <c r="B44" s="31" t="s">
        <v>16</v>
      </c>
      <c r="C44" s="32">
        <f>SUM(C41:C43)</f>
        <v>8225</v>
      </c>
      <c r="D44" s="32"/>
      <c r="E44" s="33">
        <f t="shared" ref="E44:G44" si="10">SUM(E41:E43)</f>
        <v>1580000</v>
      </c>
      <c r="F44" s="34">
        <f t="shared" si="10"/>
        <v>-119</v>
      </c>
      <c r="G44" s="35">
        <f t="shared" si="10"/>
        <v>38623.399999999965</v>
      </c>
    </row>
    <row r="45" spans="2:9" ht="15.75" thickBot="1" x14ac:dyDescent="0.3">
      <c r="B45" s="36" t="s">
        <v>6</v>
      </c>
      <c r="C45" s="37"/>
      <c r="D45" s="37"/>
      <c r="E45" s="38"/>
      <c r="F45" s="39"/>
      <c r="G45" s="40"/>
    </row>
    <row r="46" spans="2:9" x14ac:dyDescent="0.25">
      <c r="B46" s="16" t="s">
        <v>10</v>
      </c>
      <c r="C46" s="17">
        <v>325</v>
      </c>
      <c r="D46" s="57">
        <f>+E46/C46</f>
        <v>184.61538461538461</v>
      </c>
      <c r="E46" s="18">
        <v>60000</v>
      </c>
      <c r="F46" s="19">
        <f>+C46-C28</f>
        <v>-22</v>
      </c>
      <c r="G46" s="20">
        <f>+E46-F28</f>
        <v>-12002.5</v>
      </c>
    </row>
    <row r="47" spans="2:9" x14ac:dyDescent="0.25">
      <c r="B47" s="26" t="s">
        <v>8</v>
      </c>
      <c r="C47" s="27">
        <v>100</v>
      </c>
      <c r="D47" s="22">
        <f>+E47/C47</f>
        <v>180</v>
      </c>
      <c r="E47" s="28">
        <v>18000</v>
      </c>
      <c r="F47" s="29">
        <f>+C47-C29</f>
        <v>6</v>
      </c>
      <c r="G47" s="30">
        <f>+E47-F29</f>
        <v>-189</v>
      </c>
    </row>
    <row r="48" spans="2:9" ht="15.75" thickBot="1" x14ac:dyDescent="0.3">
      <c r="B48" s="26" t="s">
        <v>9</v>
      </c>
      <c r="C48" s="27">
        <v>30</v>
      </c>
      <c r="D48" s="56">
        <f>+E48/C48</f>
        <v>183.33333333333334</v>
      </c>
      <c r="E48" s="28">
        <v>5500</v>
      </c>
      <c r="F48" s="29">
        <f>+C48-C30</f>
        <v>1</v>
      </c>
      <c r="G48" s="30">
        <f>+E48-F30</f>
        <v>1.6000000000003638</v>
      </c>
    </row>
    <row r="49" spans="2:7" ht="15.75" thickBot="1" x14ac:dyDescent="0.3">
      <c r="B49" s="31" t="s">
        <v>17</v>
      </c>
      <c r="C49" s="32">
        <f>SUM(C46:C48)</f>
        <v>455</v>
      </c>
      <c r="D49" s="32"/>
      <c r="E49" s="33">
        <f t="shared" ref="E49:G49" si="11">SUM(E46:E48)</f>
        <v>83500</v>
      </c>
      <c r="F49" s="34">
        <f t="shared" si="11"/>
        <v>-15</v>
      </c>
      <c r="G49" s="35">
        <f t="shared" si="11"/>
        <v>-12189.9</v>
      </c>
    </row>
    <row r="50" spans="2:7" ht="15.75" thickBot="1" x14ac:dyDescent="0.3">
      <c r="B50" s="31" t="s">
        <v>12</v>
      </c>
      <c r="C50" s="41"/>
      <c r="D50" s="41"/>
      <c r="E50" s="42">
        <f>SUM(E49,E44)</f>
        <v>1663500</v>
      </c>
      <c r="F50" s="43"/>
      <c r="G50" s="44">
        <f>+E50-F32</f>
        <v>26433.500000000233</v>
      </c>
    </row>
    <row r="51" spans="2:7" ht="15.75" thickBot="1" x14ac:dyDescent="0.3">
      <c r="B51" s="36" t="s">
        <v>4</v>
      </c>
      <c r="C51" s="45"/>
      <c r="D51" s="45"/>
      <c r="E51" s="46"/>
      <c r="F51" s="47"/>
      <c r="G51" s="48"/>
    </row>
    <row r="52" spans="2:7" x14ac:dyDescent="0.25">
      <c r="B52" s="16" t="s">
        <v>1</v>
      </c>
      <c r="C52" s="17">
        <v>17225</v>
      </c>
      <c r="D52" s="17">
        <v>35.299999999999997</v>
      </c>
      <c r="E52" s="18">
        <v>600000</v>
      </c>
      <c r="F52" s="19">
        <f>+C52-C34</f>
        <v>-570</v>
      </c>
      <c r="G52" s="20">
        <f>+E52-F34</f>
        <v>-28163.5</v>
      </c>
    </row>
    <row r="53" spans="2:7" ht="15.75" thickBot="1" x14ac:dyDescent="0.3">
      <c r="B53" s="26" t="s">
        <v>2</v>
      </c>
      <c r="C53" s="27">
        <v>775</v>
      </c>
      <c r="D53" s="27">
        <v>34.1</v>
      </c>
      <c r="E53" s="28">
        <v>22500</v>
      </c>
      <c r="F53" s="49">
        <f>+C53-C35</f>
        <v>-61</v>
      </c>
      <c r="G53" s="50">
        <f>+E53-F35</f>
        <v>-6007.6000000000022</v>
      </c>
    </row>
    <row r="54" spans="2:7" ht="15.75" thickBot="1" x14ac:dyDescent="0.3">
      <c r="B54" s="31" t="s">
        <v>13</v>
      </c>
      <c r="C54" s="41"/>
      <c r="D54" s="41"/>
      <c r="E54" s="42">
        <f>SUM(E52:E53)</f>
        <v>622500</v>
      </c>
      <c r="F54" s="41"/>
      <c r="G54" s="44">
        <f>+E54-F36</f>
        <v>-34171.099999999977</v>
      </c>
    </row>
    <row r="55" spans="2:7" ht="15.75" thickBot="1" x14ac:dyDescent="0.3">
      <c r="B55" s="31" t="s">
        <v>11</v>
      </c>
      <c r="C55" s="51"/>
      <c r="D55" s="51"/>
      <c r="E55" s="52">
        <f>SUM(E54,E50)</f>
        <v>2286000</v>
      </c>
      <c r="F55" s="51"/>
      <c r="G55" s="53">
        <f>+E55-F37</f>
        <v>-7737.5999999996275</v>
      </c>
    </row>
  </sheetData>
  <pageMargins left="0.75" right="0.75" top="0.75" bottom="0.5" header="0.5" footer="0.7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JORD2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Mette</dc:creator>
  <cp:lastModifiedBy>TVR</cp:lastModifiedBy>
  <dcterms:created xsi:type="dcterms:W3CDTF">2016-04-18T14:52:11Z</dcterms:created>
  <dcterms:modified xsi:type="dcterms:W3CDTF">2017-03-03T15:30:35Z</dcterms:modified>
</cp:coreProperties>
</file>